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2 ChE Thermo 2021/"/>
    </mc:Choice>
  </mc:AlternateContent>
  <xr:revisionPtr revIDLastSave="0" documentId="10_ncr:8100000_{A7B5F0FA-52CC-604F-8CFF-FB8F2B12E329}" xr6:coauthVersionLast="34" xr6:coauthVersionMax="34" xr10:uidLastSave="{00000000-0000-0000-0000-000000000000}"/>
  <bookViews>
    <workbookView xWindow="0" yWindow="460" windowWidth="35860" windowHeight="21140" xr2:uid="{555019D9-0681-CA4D-A6EE-F254618E5C02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  <c r="K19" i="1" s="1"/>
  <c r="J20" i="1"/>
  <c r="I20" i="1"/>
  <c r="K17" i="1"/>
  <c r="I17" i="1"/>
  <c r="H17" i="1"/>
  <c r="J17" i="1" s="1"/>
  <c r="L16" i="1"/>
  <c r="J16" i="1"/>
  <c r="I16" i="1"/>
  <c r="K18" i="1" l="1"/>
  <c r="K16" i="1"/>
  <c r="I18" i="1"/>
  <c r="J18" i="1"/>
  <c r="I24" i="1" l="1"/>
  <c r="J21" i="1"/>
</calcChain>
</file>

<file path=xl/sharedStrings.xml><?xml version="1.0" encoding="utf-8"?>
<sst xmlns="http://schemas.openxmlformats.org/spreadsheetml/2006/main" count="32" uniqueCount="29">
  <si>
    <t>Intake (Mass Changes)</t>
  </si>
  <si>
    <t>Compression</t>
  </si>
  <si>
    <t>Combustion</t>
  </si>
  <si>
    <t>Expansion (power stroke)</t>
  </si>
  <si>
    <t>Blowdown (Mass Changes)</t>
  </si>
  <si>
    <t>Exhaust (Mass Changes)</t>
  </si>
  <si>
    <t>isobaric</t>
  </si>
  <si>
    <t>adibatic, rev</t>
  </si>
  <si>
    <t>isochoric</t>
  </si>
  <si>
    <t>Stage</t>
  </si>
  <si>
    <t>0-1</t>
  </si>
  <si>
    <t>1-2</t>
  </si>
  <si>
    <t>2-3</t>
  </si>
  <si>
    <t>3-4</t>
  </si>
  <si>
    <t>4-1</t>
  </si>
  <si>
    <t>1-0</t>
  </si>
  <si>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i K</t>
    </r>
  </si>
  <si>
    <r>
      <rPr>
        <i/>
        <sz val="12"/>
        <color theme="1"/>
        <rFont val="Times New Roman"/>
        <family val="1"/>
      </rPr>
      <t>T</t>
    </r>
    <r>
      <rPr>
        <sz val="12"/>
        <color theme="1"/>
        <rFont val="Times New Roman"/>
        <family val="1"/>
      </rPr>
      <t>f K</t>
    </r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</si>
  <si>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i MPa</t>
    </r>
  </si>
  <si>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f Mpa</t>
    </r>
  </si>
  <si>
    <r>
      <rPr>
        <i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¡ cm3</t>
    </r>
  </si>
  <si>
    <r>
      <rPr>
        <i/>
        <sz val="12"/>
        <color theme="1"/>
        <rFont val="Times New Roman"/>
        <family val="1"/>
      </rPr>
      <t>V</t>
    </r>
    <r>
      <rPr>
        <sz val="12"/>
        <color theme="1"/>
        <rFont val="Times New Roman"/>
        <family val="1"/>
      </rPr>
      <t>f cm3</t>
    </r>
  </si>
  <si>
    <t>moles i</t>
  </si>
  <si>
    <t>moles f</t>
  </si>
  <si>
    <r>
      <rPr>
        <i/>
        <sz val="12"/>
        <color theme="1"/>
        <rFont val="Times New Roman"/>
        <family val="1"/>
      </rPr>
      <t>W</t>
    </r>
    <r>
      <rPr>
        <vertAlign val="subscript"/>
        <sz val="12"/>
        <color theme="1"/>
        <rFont val="Times New Roman"/>
        <family val="1"/>
      </rPr>
      <t>EC</t>
    </r>
    <r>
      <rPr>
        <sz val="12"/>
        <color theme="1"/>
        <rFont val="Times New Roman"/>
        <family val="1"/>
      </rPr>
      <t xml:space="preserve"> kJ/mole</t>
    </r>
  </si>
  <si>
    <r>
      <rPr>
        <sz val="12"/>
        <color theme="1"/>
        <rFont val="Symbol"/>
        <charset val="2"/>
      </rPr>
      <t>D</t>
    </r>
    <r>
      <rPr>
        <sz val="12"/>
        <color theme="1"/>
        <rFont val="Times New Roman"/>
        <family val="1"/>
      </rPr>
      <t>H kJ/mole</t>
    </r>
  </si>
  <si>
    <r>
      <rPr>
        <sz val="12"/>
        <color theme="1"/>
        <rFont val="Symbol"/>
        <charset val="2"/>
      </rPr>
      <t>D</t>
    </r>
    <r>
      <rPr>
        <sz val="12"/>
        <color theme="1"/>
        <rFont val="Times New Roman"/>
        <family val="1"/>
      </rPr>
      <t>U kJ/mole</t>
    </r>
  </si>
  <si>
    <t>Q kJ/mole</t>
  </si>
  <si>
    <t>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</si>
</sst>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2"/>
      <color theme="1"/>
      <name val="Times New Roman"/>
      <family val="1"/>
      <charset val="2"/>
    </font>
    <font>
      <sz val="12"/>
      <color theme="1"/>
      <name val="Symbol"/>
      <charset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quotePrefix="1" applyFont="1" applyBorder="1"/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3" borderId="1" xfId="0" quotePrefix="1" applyFont="1" applyFill="1" applyBorder="1" applyAlignment="1">
      <alignment horizontal="center"/>
    </xf>
    <xf numFmtId="16" fontId="2" fillId="3" borderId="1" xfId="0" quotePrefix="1" applyNumberFormat="1" applyFont="1" applyFill="1" applyBorder="1" applyAlignment="1">
      <alignment horizontal="center"/>
    </xf>
    <xf numFmtId="0" fontId="2" fillId="4" borderId="1" xfId="0" applyFont="1" applyFill="1" applyBorder="1"/>
    <xf numFmtId="0" fontId="3" fillId="0" borderId="1" xfId="0" applyFont="1" applyFill="1" applyBorder="1"/>
    <xf numFmtId="0" fontId="0" fillId="4" borderId="0" xfId="0" applyFill="1"/>
    <xf numFmtId="0" fontId="3" fillId="0" borderId="2" xfId="0" applyFont="1" applyFill="1" applyBorder="1"/>
    <xf numFmtId="0" fontId="3" fillId="0" borderId="1" xfId="0" applyFont="1" applyBorder="1"/>
    <xf numFmtId="0" fontId="2" fillId="5" borderId="1" xfId="0" applyFont="1" applyFill="1" applyBorder="1"/>
    <xf numFmtId="164" fontId="3" fillId="0" borderId="1" xfId="0" applyNumberFormat="1" applyFont="1" applyFill="1" applyBorder="1"/>
    <xf numFmtId="0" fontId="2" fillId="6" borderId="1" xfId="0" applyFont="1" applyFill="1" applyBorder="1"/>
    <xf numFmtId="165" fontId="3" fillId="0" borderId="1" xfId="0" applyNumberFormat="1" applyFont="1" applyFill="1" applyBorder="1" applyAlignment="1"/>
    <xf numFmtId="165" fontId="3" fillId="0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165" fontId="1" fillId="0" borderId="0" xfId="0" applyNumberFormat="1" applyFont="1" applyAlignment="1"/>
    <xf numFmtId="0" fontId="0" fillId="7" borderId="0" xfId="0" applyFill="1"/>
    <xf numFmtId="166" fontId="0" fillId="7" borderId="0" xfId="0" applyNumberFormat="1" applyFill="1"/>
    <xf numFmtId="0" fontId="0" fillId="0" borderId="0" xfId="0" applyFill="1"/>
    <xf numFmtId="0" fontId="0" fillId="0" borderId="0" xfId="0" quotePrefix="1" applyFill="1"/>
    <xf numFmtId="11" fontId="0" fillId="0" borderId="0" xfId="0" applyNumberFormat="1" applyFill="1"/>
    <xf numFmtId="2" fontId="0" fillId="0" borderId="0" xfId="0" applyNumberFormat="1" applyFill="1"/>
    <xf numFmtId="1" fontId="0" fillId="0" borderId="0" xfId="0" applyNumberFormat="1" applyFill="1"/>
    <xf numFmtId="166" fontId="0" fillId="0" borderId="0" xfId="0" applyNumberFormat="1" applyFill="1"/>
    <xf numFmtId="3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0" fontId="0" fillId="0" borderId="0" xfId="0" quotePrefix="1" applyFill="1" applyBorder="1"/>
    <xf numFmtId="11" fontId="0" fillId="0" borderId="0" xfId="0" applyNumberFormat="1" applyFill="1" applyBorder="1"/>
    <xf numFmtId="0" fontId="0" fillId="0" borderId="0" xfId="0" applyFill="1" applyBorder="1"/>
    <xf numFmtId="1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/var/folders/9k/wqn0x67941ggcm4vz4ctrmgc0000gq/T/com.microsoft.Word/WebArchiveCopyPasteTempFiles/800px-DieselCycle_PV.svg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6</xdr:row>
      <xdr:rowOff>457200</xdr:rowOff>
    </xdr:from>
    <xdr:to>
      <xdr:col>5</xdr:col>
      <xdr:colOff>607060</xdr:colOff>
      <xdr:row>19</xdr:row>
      <xdr:rowOff>45720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308A1D-21A3-0D48-8478-4FE793BE123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676400"/>
          <a:ext cx="4645660" cy="2661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342900</xdr:colOff>
      <xdr:row>7</xdr:row>
      <xdr:rowOff>76200</xdr:rowOff>
    </xdr:from>
    <xdr:to>
      <xdr:col>16</xdr:col>
      <xdr:colOff>399415</xdr:colOff>
      <xdr:row>18</xdr:row>
      <xdr:rowOff>142875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5F5F8CA-B139-5147-BA94-E9F604F4B4CD}"/>
            </a:ext>
          </a:extLst>
        </xdr:cNvPr>
        <xdr:cNvGrpSpPr/>
      </xdr:nvGrpSpPr>
      <xdr:grpSpPr>
        <a:xfrm>
          <a:off x="11106325" y="1907526"/>
          <a:ext cx="2540383" cy="2333029"/>
          <a:chOff x="0" y="0"/>
          <a:chExt cx="5263376" cy="5263376"/>
        </a:xfrm>
      </xdr:grpSpPr>
      <xdr:pic>
        <xdr:nvPicPr>
          <xdr:cNvPr id="4" name="Picture 3" descr="/var/folders/9k/wqn0x67941ggcm4vz4ctrmgc0000gq/T/com.microsoft.Word/WebArchiveCopyPasteTempFiles/800px-DieselCycle_PV.svg.png">
            <a:extLst>
              <a:ext uri="{FF2B5EF4-FFF2-40B4-BE49-F238E27FC236}">
                <a16:creationId xmlns:a16="http://schemas.microsoft.com/office/drawing/2014/main" id="{F56F25DC-57AA-2F42-B0D5-1988492CA2C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r:link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263376" cy="52633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0DFA7CF4-4C2F-2D4F-AFEC-3BA11B46AFE9}"/>
              </a:ext>
            </a:extLst>
          </xdr:cNvPr>
          <xdr:cNvCxnSpPr/>
        </xdr:nvCxnSpPr>
        <xdr:spPr>
          <a:xfrm flipH="1">
            <a:off x="905266" y="4386595"/>
            <a:ext cx="3382178" cy="0"/>
          </a:xfrm>
          <a:prstGeom prst="straightConnector1">
            <a:avLst/>
          </a:prstGeom>
          <a:ln>
            <a:solidFill>
              <a:schemeClr val="accent1">
                <a:lumMod val="75000"/>
              </a:schemeClr>
            </a:solidFill>
            <a:headEnd w="lg" len="lg"/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Straight Arrow Connector 5">
            <a:extLst>
              <a:ext uri="{FF2B5EF4-FFF2-40B4-BE49-F238E27FC236}">
                <a16:creationId xmlns:a16="http://schemas.microsoft.com/office/drawing/2014/main" id="{739BC0C7-C22B-2843-BA5D-A4983C16983A}"/>
              </a:ext>
            </a:extLst>
          </xdr:cNvPr>
          <xdr:cNvCxnSpPr/>
        </xdr:nvCxnSpPr>
        <xdr:spPr>
          <a:xfrm flipH="1">
            <a:off x="905266" y="4432313"/>
            <a:ext cx="3382178" cy="0"/>
          </a:xfrm>
          <a:prstGeom prst="straightConnector1">
            <a:avLst/>
          </a:prstGeom>
          <a:ln>
            <a:solidFill>
              <a:srgbClr val="00B050"/>
            </a:solidFill>
            <a:headEnd type="triangle" w="lg" len="lg"/>
            <a:tailEnd type="non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1398623-2545-084C-81DD-60817EB0391F}"/>
              </a:ext>
            </a:extLst>
          </xdr:cNvPr>
          <xdr:cNvSpPr txBox="1"/>
        </xdr:nvSpPr>
        <xdr:spPr>
          <a:xfrm>
            <a:off x="780738" y="4355097"/>
            <a:ext cx="379927" cy="61020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200" b="1" kern="1200">
                <a:solidFill>
                  <a:srgbClr val="000000"/>
                </a:solidFill>
                <a:effectLst/>
                <a:latin typeface="Cambria" panose="02040503050406030204" pitchFamily="18" charset="0"/>
                <a:ea typeface="MS Mincho" panose="02020609040205080304" pitchFamily="49" charset="-128"/>
                <a:cs typeface="Times New Roman" panose="02020603050405020304" pitchFamily="18" charset="0"/>
              </a:rPr>
              <a:t>0</a:t>
            </a:r>
            <a:endParaRPr lang="en-US" sz="1200">
              <a:effectLst/>
              <a:latin typeface="Times New Roman" panose="02020603050405020304" pitchFamily="18" charset="0"/>
              <a:ea typeface="MS Mincho" panose="02020609040205080304" pitchFamily="49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9965-4DDD-D84E-B6C7-089124C48C3A}">
  <dimension ref="G7:P25"/>
  <sheetViews>
    <sheetView tabSelected="1" topLeftCell="A4" zoomScale="181" zoomScaleNormal="181" workbookViewId="0">
      <selection activeCell="I20" sqref="I20"/>
    </sheetView>
  </sheetViews>
  <sheetFormatPr baseColWidth="10" defaultRowHeight="16" x14ac:dyDescent="0.2"/>
  <sheetData>
    <row r="7" spans="7:16" ht="48" x14ac:dyDescent="0.2">
      <c r="G7" s="1"/>
      <c r="H7" s="2" t="s">
        <v>0</v>
      </c>
      <c r="I7" s="3" t="s">
        <v>1</v>
      </c>
      <c r="J7" s="3" t="s">
        <v>2</v>
      </c>
      <c r="K7" s="4" t="s">
        <v>3</v>
      </c>
      <c r="L7" s="2" t="s">
        <v>4</v>
      </c>
      <c r="M7" s="2" t="s">
        <v>5</v>
      </c>
    </row>
    <row r="8" spans="7:16" x14ac:dyDescent="0.2">
      <c r="G8" s="5"/>
      <c r="H8" s="3" t="s">
        <v>6</v>
      </c>
      <c r="I8" s="3" t="s">
        <v>7</v>
      </c>
      <c r="J8" s="3" t="s">
        <v>6</v>
      </c>
      <c r="K8" s="3" t="s">
        <v>7</v>
      </c>
      <c r="L8" s="3" t="s">
        <v>8</v>
      </c>
      <c r="M8" s="3" t="s">
        <v>6</v>
      </c>
    </row>
    <row r="9" spans="7:16" x14ac:dyDescent="0.2">
      <c r="G9" s="3" t="s">
        <v>9</v>
      </c>
      <c r="H9" s="6" t="s">
        <v>10</v>
      </c>
      <c r="I9" s="7" t="s">
        <v>11</v>
      </c>
      <c r="J9" s="7" t="s">
        <v>12</v>
      </c>
      <c r="K9" s="6" t="s">
        <v>13</v>
      </c>
      <c r="L9" s="6" t="s">
        <v>14</v>
      </c>
      <c r="M9" s="6" t="s">
        <v>15</v>
      </c>
      <c r="O9" s="29"/>
      <c r="P9" s="22"/>
    </row>
    <row r="10" spans="7:16" x14ac:dyDescent="0.2">
      <c r="G10" s="3" t="s">
        <v>16</v>
      </c>
      <c r="H10" s="8">
        <v>298</v>
      </c>
      <c r="I10" s="8">
        <v>298</v>
      </c>
      <c r="J10" s="9">
        <v>841</v>
      </c>
      <c r="K10" s="8">
        <v>2900</v>
      </c>
      <c r="L10" s="9">
        <v>1580</v>
      </c>
      <c r="M10" s="8">
        <v>298</v>
      </c>
      <c r="O10" s="30"/>
      <c r="P10" s="22"/>
    </row>
    <row r="11" spans="7:16" x14ac:dyDescent="0.2">
      <c r="G11" s="3" t="s">
        <v>17</v>
      </c>
      <c r="H11" s="8">
        <v>298</v>
      </c>
      <c r="I11" s="9">
        <v>841</v>
      </c>
      <c r="J11" s="8">
        <v>2900</v>
      </c>
      <c r="K11" s="9">
        <v>1580</v>
      </c>
      <c r="L11" s="8">
        <v>298</v>
      </c>
      <c r="M11" s="8">
        <v>298</v>
      </c>
      <c r="O11" s="31"/>
      <c r="P11" s="25"/>
    </row>
    <row r="12" spans="7:16" x14ac:dyDescent="0.2">
      <c r="G12" s="3" t="s">
        <v>18</v>
      </c>
      <c r="H12" s="8">
        <v>0.10100000000000001</v>
      </c>
      <c r="I12" s="8">
        <v>0.10100000000000001</v>
      </c>
      <c r="J12" s="9">
        <v>5.71</v>
      </c>
      <c r="K12" s="9">
        <v>5.71</v>
      </c>
      <c r="L12" s="9">
        <v>0.53200000000000003</v>
      </c>
      <c r="M12" s="8">
        <v>0.10100000000000001</v>
      </c>
      <c r="O12" s="32"/>
      <c r="P12" s="22"/>
    </row>
    <row r="13" spans="7:16" x14ac:dyDescent="0.2">
      <c r="G13" s="3" t="s">
        <v>19</v>
      </c>
      <c r="H13" s="8">
        <v>0.10100000000000001</v>
      </c>
      <c r="I13" s="9">
        <v>5.71</v>
      </c>
      <c r="J13" s="9">
        <v>5.71</v>
      </c>
      <c r="K13" s="9">
        <v>0.53200000000000003</v>
      </c>
      <c r="L13" s="10">
        <v>0.10100000000000001</v>
      </c>
      <c r="M13" s="10">
        <v>0.10100000000000001</v>
      </c>
      <c r="O13" s="32"/>
      <c r="P13" s="22"/>
    </row>
    <row r="14" spans="7:16" x14ac:dyDescent="0.2">
      <c r="G14" s="3" t="s">
        <v>20</v>
      </c>
      <c r="H14" s="8">
        <v>29.1</v>
      </c>
      <c r="I14" s="8">
        <v>583</v>
      </c>
      <c r="J14" s="8">
        <v>29.1</v>
      </c>
      <c r="K14" s="11">
        <v>100</v>
      </c>
      <c r="L14" s="8">
        <v>583</v>
      </c>
      <c r="M14" s="8">
        <v>583</v>
      </c>
      <c r="O14" s="32"/>
      <c r="P14" s="26"/>
    </row>
    <row r="15" spans="7:16" x14ac:dyDescent="0.2">
      <c r="G15" s="3" t="s">
        <v>21</v>
      </c>
      <c r="H15" s="8">
        <v>583</v>
      </c>
      <c r="I15" s="8">
        <v>29.1</v>
      </c>
      <c r="J15" s="12">
        <v>100</v>
      </c>
      <c r="K15" s="8">
        <v>583</v>
      </c>
      <c r="L15" s="8">
        <v>583</v>
      </c>
      <c r="M15" s="8">
        <v>29.1</v>
      </c>
      <c r="O15" s="32"/>
      <c r="P15" s="22"/>
    </row>
    <row r="16" spans="7:16" x14ac:dyDescent="0.2">
      <c r="G16" s="3" t="s">
        <v>22</v>
      </c>
      <c r="H16" s="13"/>
      <c r="I16" s="14">
        <f>H17</f>
        <v>2.3766413246517154E-2</v>
      </c>
      <c r="J16" s="14">
        <f>H17</f>
        <v>2.3766413246517154E-2</v>
      </c>
      <c r="K16" s="14">
        <f>H17</f>
        <v>2.3766413246517154E-2</v>
      </c>
      <c r="L16" s="14">
        <f>H17</f>
        <v>2.3766413246517154E-2</v>
      </c>
      <c r="M16" s="13"/>
      <c r="O16" s="32"/>
      <c r="P16" s="22"/>
    </row>
    <row r="17" spans="7:16" x14ac:dyDescent="0.2">
      <c r="G17" s="3" t="s">
        <v>23</v>
      </c>
      <c r="H17" s="14">
        <f>H12*H15/(8.314*H11)</f>
        <v>2.3766413246517154E-2</v>
      </c>
      <c r="I17" s="14">
        <f>H17</f>
        <v>2.3766413246517154E-2</v>
      </c>
      <c r="J17" s="14">
        <f>H17</f>
        <v>2.3766413246517154E-2</v>
      </c>
      <c r="K17" s="14">
        <f>H17</f>
        <v>2.3766413246517154E-2</v>
      </c>
      <c r="L17" s="13"/>
      <c r="M17" s="13"/>
      <c r="O17" s="32"/>
      <c r="P17" s="22"/>
    </row>
    <row r="18" spans="7:16" ht="18" x14ac:dyDescent="0.25">
      <c r="G18" s="3" t="s">
        <v>24</v>
      </c>
      <c r="H18" s="15"/>
      <c r="I18" s="16">
        <f>I20</f>
        <v>13.046910780000001</v>
      </c>
      <c r="J18" s="17">
        <f>-J13*(J15-J14)/(1000*J17)</f>
        <v>-17.034080649898957</v>
      </c>
      <c r="K18" s="17">
        <f>K20</f>
        <v>-31.716247200000002</v>
      </c>
      <c r="L18" s="13"/>
      <c r="M18" s="13"/>
      <c r="O18" s="33"/>
      <c r="P18" s="25"/>
    </row>
    <row r="19" spans="7:16" x14ac:dyDescent="0.2">
      <c r="G19" s="18" t="s">
        <v>25</v>
      </c>
      <c r="H19" s="15"/>
      <c r="I19" s="19">
        <v>17.5</v>
      </c>
      <c r="J19" s="17">
        <v>66.599999999999994</v>
      </c>
      <c r="K19" s="17">
        <f>K20*3.89/2.89</f>
        <v>-42.690727200000005</v>
      </c>
      <c r="L19" s="13"/>
      <c r="M19" s="13"/>
      <c r="O19" s="32"/>
      <c r="P19" s="22"/>
    </row>
    <row r="20" spans="7:16" x14ac:dyDescent="0.2">
      <c r="G20" s="18" t="s">
        <v>26</v>
      </c>
      <c r="H20" s="15"/>
      <c r="I20" s="16">
        <f>2.89*8.314*(I11-I10)/1000</f>
        <v>13.046910780000001</v>
      </c>
      <c r="J20" s="17">
        <f>2.89*8.314*(J11-J10)/1000</f>
        <v>49.472540140000007</v>
      </c>
      <c r="K20" s="17">
        <f>2.89*8.314*(K11-K10)/1000</f>
        <v>-31.716247200000002</v>
      </c>
      <c r="L20" s="13"/>
      <c r="M20" s="13"/>
      <c r="O20" s="29"/>
      <c r="P20" s="22"/>
    </row>
    <row r="21" spans="7:16" x14ac:dyDescent="0.2">
      <c r="G21" s="3" t="s">
        <v>27</v>
      </c>
      <c r="H21" s="15"/>
      <c r="I21" s="9">
        <v>0</v>
      </c>
      <c r="J21" s="17">
        <f>J20-J18</f>
        <v>66.50662078989896</v>
      </c>
      <c r="K21" s="9">
        <v>0</v>
      </c>
      <c r="L21" s="13"/>
      <c r="M21" s="13"/>
      <c r="O21" s="23"/>
      <c r="P21" s="22"/>
    </row>
    <row r="22" spans="7:16" x14ac:dyDescent="0.2">
      <c r="O22" s="24"/>
      <c r="P22" s="27"/>
    </row>
    <row r="23" spans="7:16" x14ac:dyDescent="0.2">
      <c r="I23" s="20" t="s">
        <v>28</v>
      </c>
      <c r="O23" s="22"/>
      <c r="P23" s="22"/>
    </row>
    <row r="24" spans="7:16" x14ac:dyDescent="0.2">
      <c r="I24" s="21">
        <f>-(J18+K18+I18)/(109)</f>
        <v>0.3275542850449446</v>
      </c>
      <c r="O24" s="22"/>
      <c r="P24" s="22"/>
    </row>
    <row r="25" spans="7:16" x14ac:dyDescent="0.2">
      <c r="O25" s="22"/>
      <c r="P25" s="28"/>
    </row>
  </sheetData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2021-01-21T15:08:54Z</dcterms:created>
  <dcterms:modified xsi:type="dcterms:W3CDTF">2021-01-25T15:06:37Z</dcterms:modified>
</cp:coreProperties>
</file>