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2 ChE Thermo 2021/"/>
    </mc:Choice>
  </mc:AlternateContent>
  <xr:revisionPtr revIDLastSave="0" documentId="10_ncr:8100000_{1A94F329-F19C-AB47-BE0C-B4907BE6AB3A}" xr6:coauthVersionLast="34" xr6:coauthVersionMax="34" xr10:uidLastSave="{00000000-0000-0000-0000-000000000000}"/>
  <bookViews>
    <workbookView xWindow="920" yWindow="840" windowWidth="34880" windowHeight="20760" xr2:uid="{A6FE6134-8CE5-0A48-ADD4-2700B4EB6725}"/>
  </bookViews>
  <sheets>
    <sheet name="Sheet1" sheetId="1" r:id="rId1"/>
  </sheets>
  <definedNames>
    <definedName name="solver_adj" localSheetId="0" hidden="1">Sheet1!$S$68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opt" localSheetId="0" hidden="1">Sheet1!$R$68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N65" i="1"/>
  <c r="M67" i="1"/>
  <c r="M65" i="1"/>
  <c r="M66" i="1"/>
  <c r="M64" i="1"/>
  <c r="N66" i="1"/>
  <c r="L66" i="1"/>
  <c r="R68" i="1"/>
  <c r="S71" i="1"/>
  <c r="S64" i="1"/>
  <c r="R64" i="1"/>
  <c r="S60" i="1"/>
  <c r="R57" i="1"/>
  <c r="N64" i="1"/>
  <c r="L65" i="1"/>
  <c r="O62" i="1"/>
  <c r="N63" i="1"/>
  <c r="N62" i="1"/>
  <c r="M63" i="1"/>
  <c r="M62" i="1"/>
  <c r="L63" i="1"/>
  <c r="L62" i="1"/>
  <c r="K63" i="1"/>
  <c r="L64" i="1"/>
</calcChain>
</file>

<file path=xl/sharedStrings.xml><?xml version="1.0" encoding="utf-8"?>
<sst xmlns="http://schemas.openxmlformats.org/spreadsheetml/2006/main" count="156" uniqueCount="54">
  <si>
    <t>Stage</t>
  </si>
  <si>
    <t>Temp (°C)</t>
  </si>
  <si>
    <t>P (Mpa)</t>
  </si>
  <si>
    <t>V (cm3)</t>
  </si>
  <si>
    <t>U</t>
  </si>
  <si>
    <t>H</t>
  </si>
  <si>
    <t>W</t>
  </si>
  <si>
    <t>Q</t>
  </si>
  <si>
    <t>1-2</t>
  </si>
  <si>
    <t>2-3</t>
  </si>
  <si>
    <t>3-4</t>
  </si>
  <si>
    <t>4-5</t>
  </si>
  <si>
    <t>5-6</t>
  </si>
  <si>
    <t>6-1</t>
  </si>
  <si>
    <t>Isochoric, cooling</t>
  </si>
  <si>
    <t>Isobaric, cooling, compression with venting to intake</t>
  </si>
  <si>
    <t>Reversible, adiabatic compression for cycle (smaller due to 6-1)</t>
  </si>
  <si>
    <t>Isochoric, heating, Power Cycle</t>
  </si>
  <si>
    <t>Isobaric, heating, Power Cycle Expansion</t>
  </si>
  <si>
    <t>Reversible adibatic expansion, Power Cycle</t>
  </si>
  <si>
    <t>Q kJ/mole</t>
  </si>
  <si>
    <t>6-7</t>
  </si>
  <si>
    <t>isobaric</t>
  </si>
  <si>
    <t>adibatic, rev</t>
  </si>
  <si>
    <t>isochoric</t>
  </si>
  <si>
    <t>Compression</t>
  </si>
  <si>
    <t>Combustion</t>
  </si>
  <si>
    <t>Expansion</t>
  </si>
  <si>
    <t>Intake (Mass Changes)</t>
  </si>
  <si>
    <t>Exhaust (Mass Changes)</t>
  </si>
  <si>
    <t>moles i</t>
  </si>
  <si>
    <t>moles f</t>
  </si>
  <si>
    <t>Blowdown (Mass Changes)</t>
  </si>
  <si>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i K</t>
    </r>
  </si>
  <si>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f K</t>
    </r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</si>
  <si>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i MPa</t>
    </r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</si>
  <si>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f Mpa</t>
    </r>
  </si>
  <si>
    <r>
      <rPr>
        <i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¡ cm3</t>
    </r>
  </si>
  <si>
    <r>
      <rPr>
        <i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f cm3</t>
    </r>
  </si>
  <si>
    <r>
      <rPr>
        <i/>
        <sz val="12"/>
        <color theme="1"/>
        <rFont val="Times New Roman"/>
        <family val="1"/>
      </rPr>
      <t>W</t>
    </r>
    <r>
      <rPr>
        <vertAlign val="subscript"/>
        <sz val="12"/>
        <color theme="1"/>
        <rFont val="Times New Roman"/>
        <family val="1"/>
      </rPr>
      <t>EC</t>
    </r>
    <r>
      <rPr>
        <sz val="12"/>
        <color theme="1"/>
        <rFont val="Times New Roman"/>
        <family val="1"/>
      </rPr>
      <t xml:space="preserve"> kJ/mole</t>
    </r>
  </si>
  <si>
    <r>
      <rPr>
        <sz val="12"/>
        <color theme="1"/>
        <rFont val="Symbol"/>
        <charset val="2"/>
      </rPr>
      <t>D</t>
    </r>
    <r>
      <rPr>
        <sz val="12"/>
        <color theme="1"/>
        <rFont val="Times New Roman"/>
        <family val="1"/>
      </rPr>
      <t>H kJ/mole</t>
    </r>
  </si>
  <si>
    <r>
      <rPr>
        <sz val="12"/>
        <color theme="1"/>
        <rFont val="Symbol"/>
        <charset val="2"/>
      </rPr>
      <t>D</t>
    </r>
    <r>
      <rPr>
        <sz val="12"/>
        <color theme="1"/>
        <rFont val="Times New Roman"/>
        <family val="1"/>
      </rPr>
      <t>U kJ/mole</t>
    </r>
  </si>
  <si>
    <t>0-1</t>
  </si>
  <si>
    <t>Expansion (power stroke)</t>
  </si>
  <si>
    <t>4-1</t>
  </si>
  <si>
    <t>1-0</t>
  </si>
  <si>
    <t>Pf, Mpa</t>
  </si>
  <si>
    <t>Tf, K</t>
  </si>
  <si>
    <t>For 1-2</t>
  </si>
  <si>
    <t>For 2-3</t>
  </si>
  <si>
    <t>For 3-4</t>
  </si>
  <si>
    <t>Efficiency</t>
  </si>
  <si>
    <t>Vf, cm3</t>
  </si>
  <si>
    <t>=0,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</si>
</sst>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"/>
    <numFmt numFmtId="167" formatCode="0.0"/>
    <numFmt numFmtId="168" formatCode="0.000"/>
  </numFmts>
  <fonts count="10">
    <font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  <charset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16" fontId="0" fillId="0" borderId="1" xfId="0" quotePrefix="1" applyNumberFormat="1" applyBorder="1"/>
    <xf numFmtId="0" fontId="0" fillId="0" borderId="1" xfId="0" quotePrefix="1" applyBorder="1"/>
    <xf numFmtId="0" fontId="0" fillId="0" borderId="0" xfId="0" quotePrefix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Border="1"/>
    <xf numFmtId="0" fontId="2" fillId="0" borderId="1" xfId="0" quotePrefix="1" applyFont="1" applyBorder="1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quotePrefix="1" applyFont="1" applyFill="1" applyBorder="1" applyAlignment="1">
      <alignment horizontal="center"/>
    </xf>
    <xf numFmtId="0" fontId="2" fillId="6" borderId="1" xfId="0" applyFont="1" applyFill="1" applyBorder="1"/>
    <xf numFmtId="0" fontId="2" fillId="4" borderId="1" xfId="0" applyFont="1" applyFill="1" applyBorder="1"/>
    <xf numFmtId="0" fontId="3" fillId="5" borderId="1" xfId="0" applyFont="1" applyFill="1" applyBorder="1"/>
    <xf numFmtId="0" fontId="2" fillId="0" borderId="1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16" fontId="2" fillId="2" borderId="1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3" fillId="0" borderId="1" xfId="0" applyFont="1" applyFill="1" applyBorder="1"/>
    <xf numFmtId="0" fontId="0" fillId="5" borderId="0" xfId="0" applyFill="1"/>
    <xf numFmtId="0" fontId="9" fillId="0" borderId="1" xfId="0" applyFont="1" applyFill="1" applyBorder="1"/>
    <xf numFmtId="0" fontId="2" fillId="2" borderId="3" xfId="0" applyFont="1" applyFill="1" applyBorder="1" applyAlignment="1">
      <alignment horizontal="center"/>
    </xf>
    <xf numFmtId="0" fontId="0" fillId="2" borderId="0" xfId="0" applyFill="1"/>
    <xf numFmtId="0" fontId="0" fillId="2" borderId="0" xfId="0" quotePrefix="1" applyFill="1"/>
    <xf numFmtId="0" fontId="3" fillId="0" borderId="4" xfId="0" applyFont="1" applyFill="1" applyBorder="1"/>
    <xf numFmtId="1" fontId="3" fillId="0" borderId="1" xfId="0" applyNumberFormat="1" applyFont="1" applyFill="1" applyBorder="1"/>
    <xf numFmtId="166" fontId="3" fillId="0" borderId="1" xfId="0" applyNumberFormat="1" applyFont="1" applyFill="1" applyBorder="1"/>
    <xf numFmtId="0" fontId="3" fillId="0" borderId="1" xfId="0" applyFont="1" applyBorder="1"/>
    <xf numFmtId="167" fontId="3" fillId="0" borderId="1" xfId="0" applyNumberFormat="1" applyFont="1" applyFill="1" applyBorder="1" applyAlignment="1"/>
    <xf numFmtId="167" fontId="8" fillId="0" borderId="0" xfId="0" applyNumberFormat="1" applyFont="1" applyAlignment="1"/>
    <xf numFmtId="167" fontId="3" fillId="0" borderId="1" xfId="0" applyNumberFormat="1" applyFont="1" applyFill="1" applyBorder="1"/>
    <xf numFmtId="0" fontId="0" fillId="8" borderId="0" xfId="0" applyFill="1"/>
    <xf numFmtId="0" fontId="0" fillId="9" borderId="0" xfId="0" applyFill="1"/>
    <xf numFmtId="166" fontId="0" fillId="8" borderId="0" xfId="0" applyNumberFormat="1" applyFill="1"/>
    <xf numFmtId="2" fontId="0" fillId="2" borderId="0" xfId="0" applyNumberFormat="1" applyFill="1"/>
    <xf numFmtId="11" fontId="0" fillId="2" borderId="0" xfId="0" applyNumberFormat="1" applyFill="1"/>
    <xf numFmtId="1" fontId="0" fillId="2" borderId="0" xfId="0" applyNumberFormat="1" applyFill="1"/>
    <xf numFmtId="168" fontId="0" fillId="2" borderId="0" xfId="0" applyNumberFormat="1" applyFill="1"/>
    <xf numFmtId="3" fontId="0" fillId="2" borderId="0" xfId="0" applyNumberFormat="1" applyFill="1"/>
    <xf numFmtId="1" fontId="0" fillId="9" borderId="0" xfId="0" applyNumberFormat="1" applyFill="1"/>
    <xf numFmtId="2" fontId="0" fillId="9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file:////var/folders/9k/wqn0x67941ggcm4vz4ctrmgc0000gq/T/com.microsoft.Word/WebArchiveCopyPasteTempFiles/800px-DieselCycle_PV.svg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584200</xdr:colOff>
      <xdr:row>0</xdr:row>
      <xdr:rowOff>25400</xdr:rowOff>
    </xdr:from>
    <xdr:to>
      <xdr:col>17</xdr:col>
      <xdr:colOff>708660</xdr:colOff>
      <xdr:row>11</xdr:row>
      <xdr:rowOff>89535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90962-FC47-6E43-99A1-11157956600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/>
        <a:stretch/>
      </xdr:blipFill>
      <xdr:spPr bwMode="auto">
        <a:xfrm>
          <a:off x="11315700" y="25400"/>
          <a:ext cx="3426460" cy="27057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736600</xdr:colOff>
      <xdr:row>0</xdr:row>
      <xdr:rowOff>0</xdr:rowOff>
    </xdr:from>
    <xdr:to>
      <xdr:col>12</xdr:col>
      <xdr:colOff>757555</xdr:colOff>
      <xdr:row>8</xdr:row>
      <xdr:rowOff>21590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1BDBAE-4D00-8949-AE20-CEF8A0A713F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40600" y="0"/>
          <a:ext cx="3322955" cy="1647190"/>
        </a:xfrm>
        <a:prstGeom prst="rect">
          <a:avLst/>
        </a:prstGeom>
      </xdr:spPr>
    </xdr:pic>
    <xdr:clientData/>
  </xdr:twoCellAnchor>
  <xdr:twoCellAnchor editAs="oneCell">
    <xdr:from>
      <xdr:col>7</xdr:col>
      <xdr:colOff>508000</xdr:colOff>
      <xdr:row>10</xdr:row>
      <xdr:rowOff>127000</xdr:rowOff>
    </xdr:from>
    <xdr:to>
      <xdr:col>13</xdr:col>
      <xdr:colOff>302260</xdr:colOff>
      <xdr:row>16</xdr:row>
      <xdr:rowOff>498475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94602A-C66D-5942-939D-FDD7AD2A2601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00" y="2159000"/>
          <a:ext cx="4747260" cy="3013075"/>
        </a:xfrm>
        <a:prstGeom prst="rect">
          <a:avLst/>
        </a:prstGeom>
      </xdr:spPr>
    </xdr:pic>
    <xdr:clientData/>
  </xdr:twoCellAnchor>
  <xdr:twoCellAnchor editAs="oneCell">
    <xdr:from>
      <xdr:col>14</xdr:col>
      <xdr:colOff>292100</xdr:colOff>
      <xdr:row>10</xdr:row>
      <xdr:rowOff>304800</xdr:rowOff>
    </xdr:from>
    <xdr:to>
      <xdr:col>18</xdr:col>
      <xdr:colOff>241300</xdr:colOff>
      <xdr:row>16</xdr:row>
      <xdr:rowOff>333829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8DD7B7-48A3-E746-A018-D5FA1641F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87200" y="2336800"/>
          <a:ext cx="3251200" cy="2670629"/>
        </a:xfrm>
        <a:prstGeom prst="rect">
          <a:avLst/>
        </a:prstGeom>
      </xdr:spPr>
    </xdr:pic>
    <xdr:clientData/>
  </xdr:twoCellAnchor>
  <xdr:twoCellAnchor editAs="oneCell">
    <xdr:from>
      <xdr:col>10</xdr:col>
      <xdr:colOff>508000</xdr:colOff>
      <xdr:row>7</xdr:row>
      <xdr:rowOff>67612</xdr:rowOff>
    </xdr:from>
    <xdr:to>
      <xdr:col>18</xdr:col>
      <xdr:colOff>685800</xdr:colOff>
      <xdr:row>15</xdr:row>
      <xdr:rowOff>330199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922230-766F-4D42-AC6D-D8A849D2A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763000" y="1490012"/>
          <a:ext cx="6781800" cy="2904187"/>
        </a:xfrm>
        <a:prstGeom prst="rect">
          <a:avLst/>
        </a:prstGeom>
      </xdr:spPr>
    </xdr:pic>
    <xdr:clientData/>
  </xdr:twoCellAnchor>
  <xdr:twoCellAnchor>
    <xdr:from>
      <xdr:col>16</xdr:col>
      <xdr:colOff>723900</xdr:colOff>
      <xdr:row>36</xdr:row>
      <xdr:rowOff>50800</xdr:rowOff>
    </xdr:from>
    <xdr:to>
      <xdr:col>19</xdr:col>
      <xdr:colOff>780415</xdr:colOff>
      <xdr:row>47</xdr:row>
      <xdr:rowOff>117475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430E5D4A-98C3-E74B-8B86-BC05F0383138}"/>
            </a:ext>
          </a:extLst>
        </xdr:cNvPr>
        <xdr:cNvGrpSpPr/>
      </xdr:nvGrpSpPr>
      <xdr:grpSpPr>
        <a:xfrm>
          <a:off x="13970000" y="10058400"/>
          <a:ext cx="2533015" cy="2327275"/>
          <a:chOff x="0" y="0"/>
          <a:chExt cx="5263376" cy="5263376"/>
        </a:xfrm>
      </xdr:grpSpPr>
      <xdr:pic>
        <xdr:nvPicPr>
          <xdr:cNvPr id="8" name="Picture 7" descr="/var/folders/9k/wqn0x67941ggcm4vz4ctrmgc0000gq/T/com.microsoft.Word/WebArchiveCopyPasteTempFiles/800px-DieselCycle_PV.svg.png">
            <a:extLst>
              <a:ext uri="{FF2B5EF4-FFF2-40B4-BE49-F238E27FC236}">
                <a16:creationId xmlns:a16="http://schemas.microsoft.com/office/drawing/2014/main" id="{48A8DDF1-44E8-B14F-8BB3-144DCD99A9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r:link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263376" cy="52633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190F3575-4AF3-DA42-A0FB-0BC9AED09222}"/>
              </a:ext>
            </a:extLst>
          </xdr:cNvPr>
          <xdr:cNvCxnSpPr/>
        </xdr:nvCxnSpPr>
        <xdr:spPr>
          <a:xfrm flipH="1">
            <a:off x="905266" y="4386595"/>
            <a:ext cx="3382178" cy="0"/>
          </a:xfrm>
          <a:prstGeom prst="straightConnector1">
            <a:avLst/>
          </a:prstGeom>
          <a:ln>
            <a:solidFill>
              <a:schemeClr val="accent1">
                <a:lumMod val="75000"/>
              </a:schemeClr>
            </a:solidFill>
            <a:headEnd w="lg" len="lg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EBFE8F24-FCB0-EE4A-A1C9-859B03A4B94B}"/>
              </a:ext>
            </a:extLst>
          </xdr:cNvPr>
          <xdr:cNvCxnSpPr/>
        </xdr:nvCxnSpPr>
        <xdr:spPr>
          <a:xfrm flipH="1">
            <a:off x="905266" y="4432313"/>
            <a:ext cx="3382178" cy="0"/>
          </a:xfrm>
          <a:prstGeom prst="straightConnector1">
            <a:avLst/>
          </a:prstGeom>
          <a:ln>
            <a:solidFill>
              <a:srgbClr val="00B050"/>
            </a:solidFill>
            <a:headEnd type="triangle" w="lg" len="lg"/>
            <a:tailEnd type="non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6">
            <a:extLst>
              <a:ext uri="{FF2B5EF4-FFF2-40B4-BE49-F238E27FC236}">
                <a16:creationId xmlns:a16="http://schemas.microsoft.com/office/drawing/2014/main" id="{309F2C84-1BD8-EE4F-8432-154F634BFE8F}"/>
              </a:ext>
            </a:extLst>
          </xdr:cNvPr>
          <xdr:cNvSpPr txBox="1"/>
        </xdr:nvSpPr>
        <xdr:spPr>
          <a:xfrm>
            <a:off x="780738" y="4355097"/>
            <a:ext cx="379927" cy="6102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 b="1" kern="1200">
                <a:solidFill>
                  <a:srgbClr val="000000"/>
                </a:solidFill>
                <a:effectLst/>
                <a:latin typeface="Cambria" panose="02040503050406030204" pitchFamily="18" charset="0"/>
                <a:ea typeface="MS Mincho" panose="02020609040205080304" pitchFamily="49" charset="-128"/>
                <a:cs typeface="Times New Roman" panose="02020603050405020304" pitchFamily="18" charset="0"/>
              </a:rPr>
              <a:t>0</a:t>
            </a:r>
            <a:endParaRPr lang="en-US" sz="1200">
              <a:effectLst/>
              <a:latin typeface="Times New Roman" panose="02020603050405020304" pitchFamily="18" charset="0"/>
              <a:ea typeface="MS Mincho" panose="02020609040205080304" pitchFamily="49" charset="-128"/>
            </a:endParaRPr>
          </a:p>
        </xdr:txBody>
      </xdr:sp>
    </xdr:grpSp>
    <xdr:clientData/>
  </xdr:twoCellAnchor>
  <xdr:twoCellAnchor editAs="oneCell">
    <xdr:from>
      <xdr:col>3</xdr:col>
      <xdr:colOff>25400</xdr:colOff>
      <xdr:row>36</xdr:row>
      <xdr:rowOff>76200</xdr:rowOff>
    </xdr:from>
    <xdr:to>
      <xdr:col>8</xdr:col>
      <xdr:colOff>505460</xdr:colOff>
      <xdr:row>48</xdr:row>
      <xdr:rowOff>83820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52C2DC8-D094-5346-AFFD-F3CB7B235508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900" y="10083800"/>
          <a:ext cx="4645660" cy="24714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711200</xdr:colOff>
      <xdr:row>52</xdr:row>
      <xdr:rowOff>444500</xdr:rowOff>
    </xdr:from>
    <xdr:to>
      <xdr:col>8</xdr:col>
      <xdr:colOff>365760</xdr:colOff>
      <xdr:row>64</xdr:row>
      <xdr:rowOff>45720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8FC4388-B0E1-3647-83EC-06E5D0878AB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13728700"/>
          <a:ext cx="4645660" cy="24714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19</xdr:col>
      <xdr:colOff>254000</xdr:colOff>
      <xdr:row>53</xdr:row>
      <xdr:rowOff>12700</xdr:rowOff>
    </xdr:from>
    <xdr:to>
      <xdr:col>22</xdr:col>
      <xdr:colOff>310515</xdr:colOff>
      <xdr:row>64</xdr:row>
      <xdr:rowOff>79375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CA291B79-42D8-A342-AAD8-AA915A53163C}"/>
            </a:ext>
          </a:extLst>
        </xdr:cNvPr>
        <xdr:cNvGrpSpPr/>
      </xdr:nvGrpSpPr>
      <xdr:grpSpPr>
        <a:xfrm>
          <a:off x="15976600" y="13906500"/>
          <a:ext cx="2533015" cy="2327275"/>
          <a:chOff x="0" y="0"/>
          <a:chExt cx="5263376" cy="5263376"/>
        </a:xfrm>
      </xdr:grpSpPr>
      <xdr:pic>
        <xdr:nvPicPr>
          <xdr:cNvPr id="16" name="Picture 15" descr="/var/folders/9k/wqn0x67941ggcm4vz4ctrmgc0000gq/T/com.microsoft.Word/WebArchiveCopyPasteTempFiles/800px-DieselCycle_PV.svg.png">
            <a:extLst>
              <a:ext uri="{FF2B5EF4-FFF2-40B4-BE49-F238E27FC236}">
                <a16:creationId xmlns:a16="http://schemas.microsoft.com/office/drawing/2014/main" id="{3595F87D-5FD3-F64F-A726-887242FA19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r:link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263376" cy="52633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EB1DEE37-C46C-AB49-8B86-C8385F389DC6}"/>
              </a:ext>
            </a:extLst>
          </xdr:cNvPr>
          <xdr:cNvCxnSpPr/>
        </xdr:nvCxnSpPr>
        <xdr:spPr>
          <a:xfrm flipH="1">
            <a:off x="905266" y="4386595"/>
            <a:ext cx="3382178" cy="0"/>
          </a:xfrm>
          <a:prstGeom prst="straightConnector1">
            <a:avLst/>
          </a:prstGeom>
          <a:ln>
            <a:solidFill>
              <a:schemeClr val="accent1">
                <a:lumMod val="75000"/>
              </a:schemeClr>
            </a:solidFill>
            <a:headEnd w="lg" len="lg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35EEE68D-4CFD-DC43-A36B-3EC1B3E521DB}"/>
              </a:ext>
            </a:extLst>
          </xdr:cNvPr>
          <xdr:cNvCxnSpPr/>
        </xdr:nvCxnSpPr>
        <xdr:spPr>
          <a:xfrm flipH="1">
            <a:off x="905266" y="4432313"/>
            <a:ext cx="3382178" cy="0"/>
          </a:xfrm>
          <a:prstGeom prst="straightConnector1">
            <a:avLst/>
          </a:prstGeom>
          <a:ln>
            <a:solidFill>
              <a:srgbClr val="00B050"/>
            </a:solidFill>
            <a:headEnd type="triangle" w="lg" len="lg"/>
            <a:tailEnd type="non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6">
            <a:extLst>
              <a:ext uri="{FF2B5EF4-FFF2-40B4-BE49-F238E27FC236}">
                <a16:creationId xmlns:a16="http://schemas.microsoft.com/office/drawing/2014/main" id="{B43157BF-5CEF-3446-87C7-7BE88366F97B}"/>
              </a:ext>
            </a:extLst>
          </xdr:cNvPr>
          <xdr:cNvSpPr txBox="1"/>
        </xdr:nvSpPr>
        <xdr:spPr>
          <a:xfrm>
            <a:off x="780738" y="4355097"/>
            <a:ext cx="379927" cy="6102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 b="1" kern="1200">
                <a:solidFill>
                  <a:srgbClr val="000000"/>
                </a:solidFill>
                <a:effectLst/>
                <a:latin typeface="Cambria" panose="02040503050406030204" pitchFamily="18" charset="0"/>
                <a:ea typeface="MS Mincho" panose="02020609040205080304" pitchFamily="49" charset="-128"/>
                <a:cs typeface="Times New Roman" panose="02020603050405020304" pitchFamily="18" charset="0"/>
              </a:rPr>
              <a:t>0</a:t>
            </a:r>
            <a:endParaRPr lang="en-US" sz="1200">
              <a:effectLst/>
              <a:latin typeface="Times New Roman" panose="02020603050405020304" pitchFamily="18" charset="0"/>
              <a:ea typeface="MS Mincho" panose="02020609040205080304" pitchFamily="49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E7D0-7BB8-1C4B-8BE3-EC837844EA42}">
  <dimension ref="B3:S71"/>
  <sheetViews>
    <sheetView tabSelected="1" topLeftCell="A27" workbookViewId="0">
      <selection activeCell="C39" sqref="C39"/>
    </sheetView>
  </sheetViews>
  <sheetFormatPr baseColWidth="10" defaultRowHeight="16"/>
  <cols>
    <col min="4" max="4" width="11.33203125" customWidth="1"/>
  </cols>
  <sheetData>
    <row r="3" spans="2:9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2:9">
      <c r="B4" s="1">
        <v>1</v>
      </c>
      <c r="C4" s="1">
        <v>40</v>
      </c>
      <c r="D4" s="1">
        <v>0.1</v>
      </c>
      <c r="E4" s="1">
        <v>1000</v>
      </c>
      <c r="F4" s="1"/>
      <c r="G4" s="1"/>
      <c r="H4" s="1"/>
      <c r="I4" s="1"/>
    </row>
    <row r="5" spans="2:9">
      <c r="B5" s="1">
        <v>2</v>
      </c>
      <c r="C5" s="1">
        <v>40</v>
      </c>
      <c r="D5" s="1"/>
      <c r="E5" s="1">
        <v>100</v>
      </c>
      <c r="F5" s="1"/>
      <c r="G5" s="1"/>
      <c r="H5" s="1"/>
      <c r="I5" s="1"/>
    </row>
    <row r="6" spans="2:9">
      <c r="B6" s="1">
        <v>3</v>
      </c>
      <c r="C6" s="1">
        <v>350</v>
      </c>
      <c r="D6" s="1"/>
      <c r="E6" s="1">
        <v>100</v>
      </c>
      <c r="F6" s="1"/>
      <c r="G6" s="1"/>
      <c r="H6" s="1"/>
      <c r="I6" s="1"/>
    </row>
    <row r="7" spans="2:9">
      <c r="B7" s="1">
        <v>4</v>
      </c>
      <c r="C7" s="1">
        <v>350</v>
      </c>
      <c r="D7" s="1"/>
      <c r="E7" s="1">
        <v>230</v>
      </c>
      <c r="F7" s="1"/>
      <c r="G7" s="1"/>
      <c r="H7" s="1"/>
      <c r="I7" s="1"/>
    </row>
    <row r="8" spans="2:9">
      <c r="B8" s="1">
        <v>5</v>
      </c>
      <c r="C8" s="1">
        <v>350</v>
      </c>
      <c r="D8" s="1"/>
      <c r="E8" s="1">
        <v>1300</v>
      </c>
      <c r="F8" s="1"/>
      <c r="G8" s="1"/>
      <c r="H8" s="1"/>
      <c r="I8" s="1"/>
    </row>
    <row r="9" spans="2:9">
      <c r="B9" s="1">
        <v>6</v>
      </c>
      <c r="C9" s="1">
        <v>40</v>
      </c>
      <c r="D9" s="1">
        <v>0.1</v>
      </c>
      <c r="E9" s="1">
        <v>1300</v>
      </c>
      <c r="F9" s="1"/>
      <c r="G9" s="1"/>
      <c r="H9" s="1"/>
      <c r="I9" s="1"/>
    </row>
    <row r="11" spans="2:9" ht="48" customHeight="1">
      <c r="B11" s="2" t="s">
        <v>8</v>
      </c>
      <c r="C11" s="20" t="s">
        <v>16</v>
      </c>
      <c r="D11" s="21"/>
      <c r="E11" s="1"/>
      <c r="F11" s="1"/>
      <c r="G11" s="1"/>
      <c r="H11" s="1"/>
      <c r="I11" s="1"/>
    </row>
    <row r="12" spans="2:9" ht="30" customHeight="1">
      <c r="B12" s="3" t="s">
        <v>9</v>
      </c>
      <c r="C12" s="20" t="s">
        <v>17</v>
      </c>
      <c r="D12" s="21"/>
      <c r="E12" s="1"/>
      <c r="F12" s="1"/>
      <c r="G12" s="1"/>
      <c r="H12" s="1"/>
      <c r="I12" s="1"/>
    </row>
    <row r="13" spans="2:9" ht="36" customHeight="1">
      <c r="B13" s="3" t="s">
        <v>10</v>
      </c>
      <c r="C13" s="20" t="s">
        <v>18</v>
      </c>
      <c r="D13" s="21"/>
      <c r="E13" s="1"/>
      <c r="F13" s="1"/>
      <c r="G13" s="1"/>
      <c r="H13" s="1"/>
      <c r="I13" s="1"/>
    </row>
    <row r="14" spans="2:9" ht="30" customHeight="1">
      <c r="B14" s="3" t="s">
        <v>11</v>
      </c>
      <c r="C14" s="20" t="s">
        <v>19</v>
      </c>
      <c r="D14" s="21"/>
      <c r="E14" s="1"/>
      <c r="F14" s="1"/>
      <c r="G14" s="1"/>
      <c r="H14" s="1"/>
      <c r="I14" s="1"/>
    </row>
    <row r="15" spans="2:9">
      <c r="B15" s="3" t="s">
        <v>12</v>
      </c>
      <c r="C15" s="20" t="s">
        <v>14</v>
      </c>
      <c r="D15" s="21"/>
      <c r="E15" s="1"/>
      <c r="F15" s="1"/>
      <c r="G15" s="1"/>
      <c r="H15" s="1"/>
      <c r="I15" s="1"/>
    </row>
    <row r="16" spans="2:9" ht="48" customHeight="1">
      <c r="B16" s="3" t="s">
        <v>13</v>
      </c>
      <c r="C16" s="20" t="s">
        <v>15</v>
      </c>
      <c r="D16" s="21"/>
      <c r="E16" s="1"/>
      <c r="F16" s="1"/>
      <c r="G16" s="1"/>
      <c r="H16" s="1"/>
      <c r="I16" s="1"/>
    </row>
    <row r="17" spans="2:16" ht="46" customHeight="1">
      <c r="B17" s="4"/>
      <c r="C17" s="5"/>
      <c r="D17" s="6"/>
      <c r="E17" s="7"/>
      <c r="F17" s="7"/>
      <c r="G17" s="7"/>
      <c r="H17" s="7"/>
      <c r="I17" s="7"/>
    </row>
    <row r="18" spans="2:16" ht="52" customHeight="1">
      <c r="B18" s="8"/>
      <c r="C18" s="9" t="s">
        <v>28</v>
      </c>
      <c r="D18" s="10" t="s">
        <v>25</v>
      </c>
      <c r="E18" s="10" t="s">
        <v>26</v>
      </c>
      <c r="F18" s="10" t="s">
        <v>27</v>
      </c>
      <c r="G18" s="9" t="s">
        <v>32</v>
      </c>
      <c r="H18" s="9" t="s">
        <v>29</v>
      </c>
      <c r="I18" s="7"/>
      <c r="J18" s="8"/>
      <c r="K18" s="9" t="s">
        <v>28</v>
      </c>
      <c r="L18" s="10" t="s">
        <v>25</v>
      </c>
      <c r="M18" s="10" t="s">
        <v>26</v>
      </c>
      <c r="N18" s="10" t="s">
        <v>27</v>
      </c>
      <c r="O18" s="9" t="s">
        <v>32</v>
      </c>
      <c r="P18" s="9" t="s">
        <v>29</v>
      </c>
    </row>
    <row r="19" spans="2:16">
      <c r="B19" s="11"/>
      <c r="C19" s="10" t="s">
        <v>22</v>
      </c>
      <c r="D19" s="10" t="s">
        <v>23</v>
      </c>
      <c r="E19" s="10" t="s">
        <v>24</v>
      </c>
      <c r="F19" s="10" t="s">
        <v>23</v>
      </c>
      <c r="G19" s="10" t="s">
        <v>24</v>
      </c>
      <c r="H19" s="10" t="s">
        <v>22</v>
      </c>
      <c r="J19" s="11"/>
      <c r="K19" s="10" t="s">
        <v>22</v>
      </c>
      <c r="L19" s="10" t="s">
        <v>23</v>
      </c>
      <c r="M19" s="10" t="s">
        <v>24</v>
      </c>
      <c r="N19" s="10" t="s">
        <v>23</v>
      </c>
      <c r="O19" s="10" t="s">
        <v>24</v>
      </c>
      <c r="P19" s="10" t="s">
        <v>22</v>
      </c>
    </row>
    <row r="20" spans="2:16">
      <c r="B20" s="10" t="s">
        <v>0</v>
      </c>
      <c r="C20" s="12" t="s">
        <v>8</v>
      </c>
      <c r="D20" s="12" t="s">
        <v>9</v>
      </c>
      <c r="E20" s="12" t="s">
        <v>10</v>
      </c>
      <c r="F20" s="12" t="s">
        <v>11</v>
      </c>
      <c r="G20" s="12" t="s">
        <v>12</v>
      </c>
      <c r="H20" s="12" t="s">
        <v>21</v>
      </c>
      <c r="J20" s="10" t="s">
        <v>0</v>
      </c>
      <c r="K20" s="12" t="s">
        <v>8</v>
      </c>
      <c r="L20" s="12" t="s">
        <v>9</v>
      </c>
      <c r="M20" s="12" t="s">
        <v>10</v>
      </c>
      <c r="N20" s="12" t="s">
        <v>11</v>
      </c>
      <c r="O20" s="12" t="s">
        <v>12</v>
      </c>
      <c r="P20" s="12" t="s">
        <v>21</v>
      </c>
    </row>
    <row r="21" spans="2:16">
      <c r="B21" s="10" t="s">
        <v>33</v>
      </c>
      <c r="C21" s="11">
        <v>313</v>
      </c>
      <c r="D21" s="11">
        <v>313</v>
      </c>
      <c r="E21" s="11"/>
      <c r="F21" s="11">
        <v>750</v>
      </c>
      <c r="G21" s="11"/>
      <c r="H21" s="13"/>
      <c r="J21" s="10" t="s">
        <v>33</v>
      </c>
      <c r="K21" s="11">
        <v>313</v>
      </c>
      <c r="L21" s="11">
        <v>313</v>
      </c>
      <c r="M21" s="15">
        <v>528</v>
      </c>
      <c r="N21" s="16">
        <v>750</v>
      </c>
      <c r="O21" s="15">
        <v>419</v>
      </c>
      <c r="P21" s="13"/>
    </row>
    <row r="22" spans="2:16">
      <c r="B22" s="10" t="s">
        <v>34</v>
      </c>
      <c r="C22" s="11">
        <v>313</v>
      </c>
      <c r="D22" s="11"/>
      <c r="E22" s="11">
        <v>750</v>
      </c>
      <c r="F22" s="11"/>
      <c r="G22" s="13"/>
      <c r="H22" s="11">
        <v>313</v>
      </c>
      <c r="J22" s="10" t="s">
        <v>34</v>
      </c>
      <c r="K22" s="11">
        <v>313</v>
      </c>
      <c r="L22" s="15">
        <v>528</v>
      </c>
      <c r="M22" s="16">
        <v>750</v>
      </c>
      <c r="N22" s="15">
        <v>419</v>
      </c>
      <c r="O22" s="13"/>
      <c r="P22" s="11">
        <v>313</v>
      </c>
    </row>
    <row r="23" spans="2:16">
      <c r="B23" s="10" t="s">
        <v>35</v>
      </c>
      <c r="C23" s="11">
        <v>0.1</v>
      </c>
      <c r="D23" s="11">
        <v>0.1</v>
      </c>
      <c r="E23" s="11"/>
      <c r="F23" s="11"/>
      <c r="G23" s="11"/>
      <c r="H23" s="11">
        <v>0.1</v>
      </c>
      <c r="J23" s="10" t="s">
        <v>35</v>
      </c>
      <c r="K23" s="11">
        <v>0.1</v>
      </c>
      <c r="L23" s="11">
        <v>0.1</v>
      </c>
      <c r="M23" s="15">
        <v>1.69</v>
      </c>
      <c r="N23" s="15">
        <v>2.4</v>
      </c>
      <c r="O23" s="15">
        <v>0.10299999999999999</v>
      </c>
      <c r="P23" s="11">
        <v>0.1</v>
      </c>
    </row>
    <row r="24" spans="2:16">
      <c r="B24" s="10" t="s">
        <v>36</v>
      </c>
      <c r="C24" s="11">
        <v>0.1</v>
      </c>
      <c r="D24" s="11"/>
      <c r="E24" s="11"/>
      <c r="F24" s="11"/>
      <c r="G24" s="11">
        <v>0.1</v>
      </c>
      <c r="H24" s="11">
        <v>0.1</v>
      </c>
      <c r="J24" s="10" t="s">
        <v>36</v>
      </c>
      <c r="K24" s="11">
        <v>0.1</v>
      </c>
      <c r="L24" s="15">
        <v>1.69</v>
      </c>
      <c r="M24" s="15">
        <v>2.4</v>
      </c>
      <c r="N24" s="15">
        <v>0.10299999999999999</v>
      </c>
      <c r="O24" s="11">
        <v>0.1</v>
      </c>
      <c r="P24" s="11">
        <v>0.1</v>
      </c>
    </row>
    <row r="25" spans="2:16">
      <c r="B25" s="10" t="s">
        <v>37</v>
      </c>
      <c r="C25" s="11">
        <v>100</v>
      </c>
      <c r="D25" s="11">
        <v>1000</v>
      </c>
      <c r="E25" s="11">
        <v>100</v>
      </c>
      <c r="F25" s="11">
        <v>100</v>
      </c>
      <c r="G25" s="11">
        <v>1300</v>
      </c>
      <c r="H25" s="11">
        <v>1300</v>
      </c>
      <c r="J25" s="10" t="s">
        <v>37</v>
      </c>
      <c r="K25" s="11">
        <v>100</v>
      </c>
      <c r="L25" s="11">
        <v>1000</v>
      </c>
      <c r="M25" s="11">
        <v>100</v>
      </c>
      <c r="N25" s="11">
        <v>100</v>
      </c>
      <c r="O25" s="11">
        <v>1300</v>
      </c>
      <c r="P25" s="11">
        <v>1300</v>
      </c>
    </row>
    <row r="26" spans="2:16">
      <c r="B26" s="10" t="s">
        <v>38</v>
      </c>
      <c r="C26" s="11">
        <v>1000</v>
      </c>
      <c r="D26" s="11">
        <v>100</v>
      </c>
      <c r="E26" s="11">
        <v>100</v>
      </c>
      <c r="F26" s="11">
        <v>1300</v>
      </c>
      <c r="G26" s="11">
        <v>1300</v>
      </c>
      <c r="H26" s="11">
        <v>100</v>
      </c>
      <c r="J26" s="10" t="s">
        <v>38</v>
      </c>
      <c r="K26" s="11">
        <v>1000</v>
      </c>
      <c r="L26" s="11">
        <v>100</v>
      </c>
      <c r="M26" s="11">
        <v>100</v>
      </c>
      <c r="N26" s="11">
        <v>1300</v>
      </c>
      <c r="O26" s="11">
        <v>1300</v>
      </c>
      <c r="P26" s="11">
        <v>100</v>
      </c>
    </row>
    <row r="27" spans="2:16">
      <c r="B27" s="10" t="s">
        <v>30</v>
      </c>
      <c r="C27" s="13"/>
      <c r="D27" s="11"/>
      <c r="E27" s="11"/>
      <c r="F27" s="11"/>
      <c r="G27" s="13"/>
      <c r="H27" s="13"/>
      <c r="J27" s="10" t="s">
        <v>30</v>
      </c>
      <c r="K27" s="13"/>
      <c r="L27" s="15">
        <v>3.8399999999999997E-2</v>
      </c>
      <c r="M27" s="15">
        <v>3.8399999999999997E-2</v>
      </c>
      <c r="N27" s="17">
        <v>3.8399999999999997E-2</v>
      </c>
      <c r="O27" s="17">
        <v>3.8399999999999997E-2</v>
      </c>
      <c r="P27" s="13"/>
    </row>
    <row r="28" spans="2:16">
      <c r="B28" s="10" t="s">
        <v>31</v>
      </c>
      <c r="C28" s="11"/>
      <c r="D28" s="11"/>
      <c r="E28" s="11"/>
      <c r="F28" s="11"/>
      <c r="G28" s="13"/>
      <c r="H28" s="13"/>
      <c r="J28" s="10" t="s">
        <v>31</v>
      </c>
      <c r="K28" s="15">
        <v>3.8399999999999997E-2</v>
      </c>
      <c r="L28" s="15">
        <v>3.8399999999999997E-2</v>
      </c>
      <c r="M28" s="15">
        <v>3.8399999999999997E-2</v>
      </c>
      <c r="N28" s="18">
        <v>3.8399999999999997E-2</v>
      </c>
      <c r="O28" s="13"/>
      <c r="P28" s="13"/>
    </row>
    <row r="29" spans="2:16" ht="18">
      <c r="B29" s="10" t="s">
        <v>39</v>
      </c>
      <c r="C29" s="14"/>
      <c r="D29" s="11"/>
      <c r="E29" s="11"/>
      <c r="F29" s="11"/>
      <c r="G29" s="13"/>
      <c r="H29" s="13"/>
      <c r="J29" s="10" t="s">
        <v>39</v>
      </c>
      <c r="K29" s="14"/>
      <c r="L29" s="15">
        <v>7.87</v>
      </c>
      <c r="M29" s="15">
        <v>0</v>
      </c>
      <c r="N29" s="15">
        <v>-12.1</v>
      </c>
      <c r="O29" s="13"/>
      <c r="P29" s="13"/>
    </row>
    <row r="30" spans="2:16">
      <c r="B30" s="19" t="s">
        <v>40</v>
      </c>
      <c r="C30" s="14"/>
      <c r="D30" s="11"/>
      <c r="E30" s="11"/>
      <c r="F30" s="11"/>
      <c r="G30" s="13"/>
      <c r="H30" s="13"/>
      <c r="J30" s="19" t="s">
        <v>40</v>
      </c>
      <c r="K30" s="14"/>
      <c r="L30" s="15">
        <v>9.65</v>
      </c>
      <c r="M30" s="15">
        <v>9.9600000000000009</v>
      </c>
      <c r="N30" s="15">
        <v>-14.9</v>
      </c>
      <c r="O30" s="13"/>
      <c r="P30" s="13"/>
    </row>
    <row r="31" spans="2:16">
      <c r="B31" s="19" t="s">
        <v>41</v>
      </c>
      <c r="C31" s="14"/>
      <c r="D31" s="11"/>
      <c r="E31" s="11"/>
      <c r="F31" s="11"/>
      <c r="G31" s="13"/>
      <c r="H31" s="13"/>
      <c r="J31" s="19" t="s">
        <v>41</v>
      </c>
      <c r="K31" s="14"/>
      <c r="L31" s="15">
        <v>7.87</v>
      </c>
      <c r="M31" s="15">
        <v>8.1199999999999992</v>
      </c>
      <c r="N31" s="15">
        <v>-12.1</v>
      </c>
      <c r="O31" s="13"/>
      <c r="P31" s="13"/>
    </row>
    <row r="32" spans="2:16">
      <c r="B32" s="10" t="s">
        <v>20</v>
      </c>
      <c r="C32" s="14"/>
      <c r="D32" s="11"/>
      <c r="E32" s="11"/>
      <c r="F32" s="11"/>
      <c r="G32" s="13"/>
      <c r="H32" s="13"/>
      <c r="J32" s="10" t="s">
        <v>20</v>
      </c>
      <c r="K32" s="14"/>
      <c r="L32" s="15">
        <v>0</v>
      </c>
      <c r="M32" s="15">
        <v>8.1199999999999992</v>
      </c>
      <c r="N32" s="15">
        <v>0</v>
      </c>
      <c r="O32" s="13"/>
      <c r="P32" s="13"/>
    </row>
    <row r="36" spans="10:16" ht="48">
      <c r="J36" s="8"/>
      <c r="K36" s="9" t="s">
        <v>28</v>
      </c>
      <c r="L36" s="10" t="s">
        <v>25</v>
      </c>
      <c r="M36" s="10" t="s">
        <v>26</v>
      </c>
      <c r="N36" s="23" t="s">
        <v>43</v>
      </c>
      <c r="O36" s="9" t="s">
        <v>32</v>
      </c>
      <c r="P36" s="9" t="s">
        <v>29</v>
      </c>
    </row>
    <row r="37" spans="10:16">
      <c r="J37" s="11"/>
      <c r="K37" s="10" t="s">
        <v>22</v>
      </c>
      <c r="L37" s="10" t="s">
        <v>23</v>
      </c>
      <c r="M37" s="10" t="s">
        <v>22</v>
      </c>
      <c r="N37" s="10" t="s">
        <v>23</v>
      </c>
      <c r="O37" s="10" t="s">
        <v>24</v>
      </c>
      <c r="P37" s="10" t="s">
        <v>22</v>
      </c>
    </row>
    <row r="38" spans="10:16">
      <c r="J38" s="10" t="s">
        <v>0</v>
      </c>
      <c r="K38" s="12" t="s">
        <v>42</v>
      </c>
      <c r="L38" s="22" t="s">
        <v>8</v>
      </c>
      <c r="M38" s="22" t="s">
        <v>9</v>
      </c>
      <c r="N38" s="12" t="s">
        <v>10</v>
      </c>
      <c r="O38" s="12" t="s">
        <v>44</v>
      </c>
      <c r="P38" s="12" t="s">
        <v>45</v>
      </c>
    </row>
    <row r="39" spans="10:16">
      <c r="J39" s="10" t="s">
        <v>33</v>
      </c>
      <c r="K39" s="24">
        <v>298</v>
      </c>
      <c r="L39" s="24">
        <v>298</v>
      </c>
      <c r="M39" s="27"/>
      <c r="N39" s="24">
        <v>2900</v>
      </c>
      <c r="O39" s="16"/>
      <c r="P39" s="24">
        <v>298</v>
      </c>
    </row>
    <row r="40" spans="10:16">
      <c r="J40" s="10" t="s">
        <v>34</v>
      </c>
      <c r="K40" s="24">
        <v>298</v>
      </c>
      <c r="L40" s="25"/>
      <c r="M40" s="24">
        <v>2900</v>
      </c>
      <c r="N40" s="25"/>
      <c r="O40" s="24">
        <v>298</v>
      </c>
      <c r="P40" s="24">
        <v>298</v>
      </c>
    </row>
    <row r="41" spans="10:16">
      <c r="J41" s="10" t="s">
        <v>35</v>
      </c>
      <c r="K41" s="24">
        <v>0.10100000000000001</v>
      </c>
      <c r="L41" s="24">
        <v>0.10100000000000001</v>
      </c>
      <c r="M41" s="25"/>
      <c r="N41" s="25"/>
      <c r="O41" s="25"/>
      <c r="P41" s="24">
        <v>0.10100000000000001</v>
      </c>
    </row>
    <row r="42" spans="10:16">
      <c r="J42" s="10" t="s">
        <v>36</v>
      </c>
      <c r="K42" s="24">
        <v>0.10100000000000001</v>
      </c>
      <c r="L42" s="25"/>
      <c r="M42" s="25"/>
      <c r="N42" s="25"/>
      <c r="O42" s="26">
        <v>0.10100000000000001</v>
      </c>
      <c r="P42" s="26">
        <v>0.10100000000000001</v>
      </c>
    </row>
    <row r="43" spans="10:16">
      <c r="J43" s="10" t="s">
        <v>37</v>
      </c>
      <c r="K43" s="24">
        <v>29.1</v>
      </c>
      <c r="L43" s="24">
        <v>583</v>
      </c>
      <c r="M43" s="24">
        <v>29.1</v>
      </c>
      <c r="O43" s="24">
        <v>583</v>
      </c>
      <c r="P43" s="24">
        <v>583</v>
      </c>
    </row>
    <row r="44" spans="10:16">
      <c r="J44" s="10" t="s">
        <v>38</v>
      </c>
      <c r="K44" s="24">
        <v>583</v>
      </c>
      <c r="L44" s="24">
        <v>29.1</v>
      </c>
      <c r="M44" s="11"/>
      <c r="N44" s="24">
        <v>583</v>
      </c>
      <c r="O44" s="24">
        <v>583</v>
      </c>
      <c r="P44" s="24">
        <v>29.1</v>
      </c>
    </row>
    <row r="45" spans="10:16">
      <c r="J45" s="10" t="s">
        <v>30</v>
      </c>
      <c r="K45" s="13"/>
      <c r="L45" s="25"/>
      <c r="M45" s="25"/>
      <c r="N45" s="25"/>
      <c r="O45" s="25"/>
      <c r="P45" s="13"/>
    </row>
    <row r="46" spans="10:16">
      <c r="J46" s="10" t="s">
        <v>31</v>
      </c>
      <c r="K46" s="25"/>
      <c r="L46" s="25"/>
      <c r="M46" s="25"/>
      <c r="N46" s="25"/>
      <c r="O46" s="13"/>
      <c r="P46" s="13"/>
    </row>
    <row r="47" spans="10:16" ht="18">
      <c r="J47" s="10" t="s">
        <v>39</v>
      </c>
      <c r="K47" s="14"/>
      <c r="L47" s="25"/>
      <c r="M47" s="25"/>
      <c r="N47" s="25"/>
      <c r="O47" s="13"/>
      <c r="P47" s="13"/>
    </row>
    <row r="48" spans="10:16">
      <c r="J48" s="19" t="s">
        <v>40</v>
      </c>
      <c r="K48" s="14"/>
      <c r="L48" s="25"/>
      <c r="M48" s="25"/>
      <c r="N48" s="25"/>
      <c r="O48" s="13"/>
      <c r="P48" s="13"/>
    </row>
    <row r="49" spans="10:19">
      <c r="J49" s="19" t="s">
        <v>41</v>
      </c>
      <c r="K49" s="14"/>
      <c r="L49" s="25"/>
      <c r="M49" s="25"/>
      <c r="N49" s="25"/>
      <c r="O49" s="13"/>
      <c r="P49" s="13"/>
    </row>
    <row r="50" spans="10:19">
      <c r="J50" s="10" t="s">
        <v>20</v>
      </c>
      <c r="K50" s="14"/>
      <c r="L50" s="25"/>
      <c r="M50" s="25"/>
      <c r="N50" s="25"/>
      <c r="O50" s="13"/>
      <c r="P50" s="13"/>
    </row>
    <row r="53" spans="10:19" ht="48">
      <c r="J53" s="8"/>
      <c r="K53" s="9" t="s">
        <v>28</v>
      </c>
      <c r="L53" s="10" t="s">
        <v>25</v>
      </c>
      <c r="M53" s="10" t="s">
        <v>26</v>
      </c>
      <c r="N53" s="23" t="s">
        <v>43</v>
      </c>
      <c r="O53" s="9" t="s">
        <v>32</v>
      </c>
      <c r="P53" s="9" t="s">
        <v>29</v>
      </c>
    </row>
    <row r="54" spans="10:19">
      <c r="J54" s="11"/>
      <c r="K54" s="10" t="s">
        <v>22</v>
      </c>
      <c r="L54" s="10" t="s">
        <v>23</v>
      </c>
      <c r="M54" s="10" t="s">
        <v>22</v>
      </c>
      <c r="N54" s="10" t="s">
        <v>23</v>
      </c>
      <c r="O54" s="10" t="s">
        <v>24</v>
      </c>
      <c r="P54" s="10" t="s">
        <v>22</v>
      </c>
    </row>
    <row r="55" spans="10:19">
      <c r="J55" s="10" t="s">
        <v>0</v>
      </c>
      <c r="K55" s="12" t="s">
        <v>42</v>
      </c>
      <c r="L55" s="22" t="s">
        <v>8</v>
      </c>
      <c r="M55" s="22" t="s">
        <v>9</v>
      </c>
      <c r="N55" s="12" t="s">
        <v>10</v>
      </c>
      <c r="O55" s="12" t="s">
        <v>44</v>
      </c>
      <c r="P55" s="12" t="s">
        <v>45</v>
      </c>
      <c r="R55" s="28" t="s">
        <v>48</v>
      </c>
      <c r="S55" s="29"/>
    </row>
    <row r="56" spans="10:19">
      <c r="J56" s="10" t="s">
        <v>33</v>
      </c>
      <c r="K56" s="24">
        <v>298</v>
      </c>
      <c r="L56" s="24">
        <v>298</v>
      </c>
      <c r="M56" s="25">
        <v>841</v>
      </c>
      <c r="N56" s="24">
        <v>2900</v>
      </c>
      <c r="O56" s="25">
        <v>1700</v>
      </c>
      <c r="P56" s="24">
        <v>298</v>
      </c>
      <c r="R56" s="30" t="s">
        <v>53</v>
      </c>
      <c r="S56" s="29" t="s">
        <v>46</v>
      </c>
    </row>
    <row r="57" spans="10:19">
      <c r="J57" s="10" t="s">
        <v>34</v>
      </c>
      <c r="K57" s="24">
        <v>298</v>
      </c>
      <c r="L57" s="25">
        <v>841</v>
      </c>
      <c r="M57" s="24">
        <v>2900</v>
      </c>
      <c r="N57" s="25">
        <v>1700</v>
      </c>
      <c r="O57" s="24">
        <v>298</v>
      </c>
      <c r="P57" s="24">
        <v>298</v>
      </c>
      <c r="R57" s="42">
        <f>S57-L63*8.314*L56*(S57/L58)^(1/3.89)/L61</f>
        <v>-4.401558753031054E-7</v>
      </c>
      <c r="S57" s="41">
        <v>5.7087137479587255</v>
      </c>
    </row>
    <row r="58" spans="10:19">
      <c r="J58" s="10" t="s">
        <v>35</v>
      </c>
      <c r="K58" s="24">
        <v>0.10100000000000001</v>
      </c>
      <c r="L58" s="24">
        <v>0.10100000000000001</v>
      </c>
      <c r="M58" s="25">
        <v>5.71</v>
      </c>
      <c r="N58" s="25">
        <v>5.71</v>
      </c>
      <c r="O58" s="25">
        <v>0.71399999999999997</v>
      </c>
      <c r="P58" s="24">
        <v>0.10100000000000001</v>
      </c>
      <c r="R58" s="29"/>
      <c r="S58" s="29"/>
    </row>
    <row r="59" spans="10:19">
      <c r="J59" s="10" t="s">
        <v>36</v>
      </c>
      <c r="K59" s="24">
        <v>0.10100000000000001</v>
      </c>
      <c r="L59" s="25">
        <v>5.71</v>
      </c>
      <c r="M59" s="25">
        <v>5.71</v>
      </c>
      <c r="N59" s="25">
        <v>0.53500000000000003</v>
      </c>
      <c r="O59" s="26">
        <v>0.10100000000000001</v>
      </c>
      <c r="P59" s="26">
        <v>0.10100000000000001</v>
      </c>
      <c r="R59" s="29"/>
      <c r="S59" s="29" t="s">
        <v>47</v>
      </c>
    </row>
    <row r="60" spans="10:19">
      <c r="J60" s="10" t="s">
        <v>37</v>
      </c>
      <c r="K60" s="24">
        <v>29.1</v>
      </c>
      <c r="L60" s="24">
        <v>583</v>
      </c>
      <c r="M60" s="24">
        <v>29.1</v>
      </c>
      <c r="N60" s="31">
        <v>100</v>
      </c>
      <c r="O60" s="24">
        <v>583</v>
      </c>
      <c r="P60" s="24">
        <v>583</v>
      </c>
      <c r="R60" s="29"/>
      <c r="S60" s="43">
        <f>L56*(S57/L58)^(1/3.89)</f>
        <v>840.73209069667303</v>
      </c>
    </row>
    <row r="61" spans="10:19">
      <c r="J61" s="10" t="s">
        <v>38</v>
      </c>
      <c r="K61" s="24">
        <v>583</v>
      </c>
      <c r="L61" s="24">
        <v>29.1</v>
      </c>
      <c r="M61" s="34">
        <v>100</v>
      </c>
      <c r="N61" s="24">
        <v>583</v>
      </c>
      <c r="O61" s="24">
        <v>583</v>
      </c>
      <c r="P61" s="24">
        <v>29.1</v>
      </c>
    </row>
    <row r="62" spans="10:19">
      <c r="J62" s="10" t="s">
        <v>30</v>
      </c>
      <c r="K62" s="13"/>
      <c r="L62" s="33">
        <f>K63</f>
        <v>2.3766413246517154E-2</v>
      </c>
      <c r="M62" s="33">
        <f>K63</f>
        <v>2.3766413246517154E-2</v>
      </c>
      <c r="N62" s="33">
        <f>K63</f>
        <v>2.3766413246517154E-2</v>
      </c>
      <c r="O62" s="33">
        <f>K63</f>
        <v>2.3766413246517154E-2</v>
      </c>
      <c r="P62" s="13"/>
      <c r="R62" s="39" t="s">
        <v>49</v>
      </c>
      <c r="S62" s="39"/>
    </row>
    <row r="63" spans="10:19">
      <c r="J63" s="10" t="s">
        <v>31</v>
      </c>
      <c r="K63" s="33">
        <f>K58*K61/(8.314*K57)</f>
        <v>2.3766413246517154E-2</v>
      </c>
      <c r="L63" s="33">
        <f>K63</f>
        <v>2.3766413246517154E-2</v>
      </c>
      <c r="M63" s="33">
        <f>K63</f>
        <v>2.3766413246517154E-2</v>
      </c>
      <c r="N63" s="33">
        <f>K63</f>
        <v>2.3766413246517154E-2</v>
      </c>
      <c r="O63" s="13"/>
      <c r="P63" s="13"/>
      <c r="R63" s="39" t="s">
        <v>52</v>
      </c>
      <c r="S63" s="39" t="s">
        <v>46</v>
      </c>
    </row>
    <row r="64" spans="10:19" ht="18">
      <c r="J64" s="10" t="s">
        <v>39</v>
      </c>
      <c r="K64" s="14"/>
      <c r="L64" s="35">
        <f>L66</f>
        <v>13.046910780000001</v>
      </c>
      <c r="M64" s="37">
        <f>-M59*(M61-M60)/(1000*M63)</f>
        <v>-17.034080649898957</v>
      </c>
      <c r="N64" s="37">
        <f>N66</f>
        <v>-28.832952000000002</v>
      </c>
      <c r="O64" s="13"/>
      <c r="P64" s="13"/>
      <c r="R64" s="46">
        <f>M60*M57/M56</f>
        <v>100.34482758620689</v>
      </c>
      <c r="S64" s="47">
        <f>M63*8.314*M57/M61</f>
        <v>5.7302248322147644</v>
      </c>
    </row>
    <row r="65" spans="10:19">
      <c r="J65" s="19" t="s">
        <v>40</v>
      </c>
      <c r="K65" s="14"/>
      <c r="L65" s="36">
        <f>L66*5.4/4.4</f>
        <v>16.012117775454549</v>
      </c>
      <c r="M65" s="32">
        <f>M66*3.89/2.89</f>
        <v>66.591066140000009</v>
      </c>
      <c r="N65" s="37">
        <f>N66*3.89/2.89</f>
        <v>-38.809752000000003</v>
      </c>
      <c r="O65" s="13"/>
      <c r="P65" s="13"/>
    </row>
    <row r="66" spans="10:19">
      <c r="J66" s="19" t="s">
        <v>41</v>
      </c>
      <c r="K66" s="14"/>
      <c r="L66" s="35">
        <f>2.89*8.314*(L57-L56)/1000</f>
        <v>13.046910780000001</v>
      </c>
      <c r="M66" s="37">
        <f>2.89*8.314*(M57-M56)/1000</f>
        <v>49.472540140000007</v>
      </c>
      <c r="N66" s="37">
        <f>2.89*8.314*(N57-N56)/1000</f>
        <v>-28.832952000000002</v>
      </c>
      <c r="O66" s="13"/>
      <c r="P66" s="13"/>
      <c r="R66" s="28" t="s">
        <v>50</v>
      </c>
      <c r="S66" s="29"/>
    </row>
    <row r="67" spans="10:19">
      <c r="J67" s="10" t="s">
        <v>20</v>
      </c>
      <c r="K67" s="14"/>
      <c r="L67" s="25">
        <v>0</v>
      </c>
      <c r="M67" s="37">
        <f>M66-M64</f>
        <v>66.50662078989896</v>
      </c>
      <c r="N67" s="25">
        <v>0</v>
      </c>
      <c r="O67" s="13"/>
      <c r="P67" s="13"/>
      <c r="R67" s="30" t="s">
        <v>53</v>
      </c>
      <c r="S67" s="29" t="s">
        <v>46</v>
      </c>
    </row>
    <row r="68" spans="10:19">
      <c r="R68" s="42">
        <f>S68-N63*8.314*N56*(S68/N58)^(1/3.89)/N61</f>
        <v>-1.2125399906359746E-8</v>
      </c>
      <c r="S68" s="44">
        <v>0.53468402881099542</v>
      </c>
    </row>
    <row r="69" spans="10:19">
      <c r="L69" s="38" t="s">
        <v>51</v>
      </c>
      <c r="R69" s="29"/>
      <c r="S69" s="29"/>
    </row>
    <row r="70" spans="10:19">
      <c r="L70" s="40">
        <f>-(M64+N64+L64)/(109)</f>
        <v>0.30110203550366016</v>
      </c>
      <c r="R70" s="29"/>
      <c r="S70" s="29" t="s">
        <v>47</v>
      </c>
    </row>
    <row r="71" spans="10:19">
      <c r="R71" s="29"/>
      <c r="S71" s="45">
        <f>N56*(N59/N58)^(1/3.89)</f>
        <v>1577.822221711499</v>
      </c>
    </row>
  </sheetData>
  <mergeCells count="6">
    <mergeCell ref="C16:D16"/>
    <mergeCell ref="C11:D11"/>
    <mergeCell ref="C12:D12"/>
    <mergeCell ref="C13:D13"/>
    <mergeCell ref="C14:D14"/>
    <mergeCell ref="C15:D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2020-01-23T02:03:57Z</dcterms:created>
  <dcterms:modified xsi:type="dcterms:W3CDTF">2021-01-21T15:09:56Z</dcterms:modified>
</cp:coreProperties>
</file>